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" sheetId="1" r:id="rId1"/>
  </sheets>
  <definedNames>
    <definedName name="_xlnm.Print_Area" localSheetId="0">'стр.1'!$A$2:$DJ$59</definedName>
  </definedNames>
  <calcPr fullCalcOnLoad="1"/>
</workbook>
</file>

<file path=xl/sharedStrings.xml><?xml version="1.0" encoding="utf-8"?>
<sst xmlns="http://schemas.openxmlformats.org/spreadsheetml/2006/main" count="112" uniqueCount="79">
  <si>
    <t>Ед.
изм.</t>
  </si>
  <si>
    <t>тыс. руб.</t>
  </si>
  <si>
    <t>1.1</t>
  </si>
  <si>
    <t>1.1.1</t>
  </si>
  <si>
    <t>1.1.2</t>
  </si>
  <si>
    <t>1.3</t>
  </si>
  <si>
    <t>Фонд оплаты труда</t>
  </si>
  <si>
    <t>№ п/п</t>
  </si>
  <si>
    <t>2012 год</t>
  </si>
  <si>
    <t>2013 год</t>
  </si>
  <si>
    <t>2014 год</t>
  </si>
  <si>
    <t>1.2</t>
  </si>
  <si>
    <t>Инфляция (ИПЦ)</t>
  </si>
  <si>
    <t>%</t>
  </si>
  <si>
    <t>х</t>
  </si>
  <si>
    <t>ед.</t>
  </si>
  <si>
    <t>Расчет коэффициента индексации</t>
  </si>
  <si>
    <t xml:space="preserve">Итого коэффициент индексации </t>
  </si>
  <si>
    <t>Расчет подконтрольных расходов</t>
  </si>
  <si>
    <t>1.4</t>
  </si>
  <si>
    <t>Материальные затраты</t>
  </si>
  <si>
    <t>Сырье, материалы, запасные части, инструмент и т.п.</t>
  </si>
  <si>
    <t>Прочие расходы, всего</t>
  </si>
  <si>
    <t>Итого подконтрольные расходы</t>
  </si>
  <si>
    <t>Расчет неподконтрольных расходов</t>
  </si>
  <si>
    <t>2.1</t>
  </si>
  <si>
    <t>2.2</t>
  </si>
  <si>
    <t>2.3</t>
  </si>
  <si>
    <t>2.4</t>
  </si>
  <si>
    <t>2.5</t>
  </si>
  <si>
    <t>2.6</t>
  </si>
  <si>
    <t>2.7</t>
  </si>
  <si>
    <t>2.9</t>
  </si>
  <si>
    <t>Плата за аренду имущества и лизинг</t>
  </si>
  <si>
    <t>Отчисления на социальные нужды (ЕСН)</t>
  </si>
  <si>
    <t>Прочие неподконтрольные расходы</t>
  </si>
  <si>
    <t>Налог на прибыль</t>
  </si>
  <si>
    <t>Выпадающие доходы по п.71 Основ ценообразования</t>
  </si>
  <si>
    <t>Прибыль на капитальные вложения</t>
  </si>
  <si>
    <t>Итого неподконтрольных расходов</t>
  </si>
  <si>
    <t>Амортизация основных средств</t>
  </si>
  <si>
    <t>3</t>
  </si>
  <si>
    <t>Выпадающие доходы (экономия средств) за исключением выпадающих доходов, учтенных в соответствии с п.71 Основ ценообразования</t>
  </si>
  <si>
    <t>4</t>
  </si>
  <si>
    <t>Итого НВВ на содержание сетей</t>
  </si>
  <si>
    <t xml:space="preserve"> необходимой валовой выручки методом индексации</t>
  </si>
  <si>
    <t>РАСЧЕТ</t>
  </si>
  <si>
    <t>на 2012-2014 года</t>
  </si>
  <si>
    <t>Оплата услуг ОАО "ФСК ЕЭС"</t>
  </si>
  <si>
    <t>Электроэнергия на хоз. нужды</t>
  </si>
  <si>
    <t>Теплоэнергия</t>
  </si>
  <si>
    <t>Налоги, всего, в том числе</t>
  </si>
  <si>
    <t>2.8</t>
  </si>
  <si>
    <t>2.5.1</t>
  </si>
  <si>
    <t>2.5.2</t>
  </si>
  <si>
    <t>2.5.3</t>
  </si>
  <si>
    <t>плата за землю</t>
  </si>
  <si>
    <t>налог на имущество</t>
  </si>
  <si>
    <t>прочие налоги и сборы</t>
  </si>
  <si>
    <t>2.10</t>
  </si>
  <si>
    <t>2.11</t>
  </si>
  <si>
    <t>у.е.</t>
  </si>
  <si>
    <t xml:space="preserve"> на основе долгосрочных параметров регулирования на услуги по передаче электрической энергии</t>
  </si>
  <si>
    <t>ООО "Мысковская электросетевая организация"</t>
  </si>
  <si>
    <t>Индекс эффективности операционных расходов</t>
  </si>
  <si>
    <t>Количество активов</t>
  </si>
  <si>
    <t>Индекс изменения количества активов</t>
  </si>
  <si>
    <t>Коэффициент эластичности затрат по росту активов</t>
  </si>
  <si>
    <t>Работы и услуги производственного характера (в т.ч. услуги сторонних организаций по содержанию сетей и распределитедьных устройств)</t>
  </si>
  <si>
    <t xml:space="preserve">Подконтрольные расходы из прибыли </t>
  </si>
  <si>
    <t>Директор</t>
  </si>
  <si>
    <t>Главный бухгалтер</t>
  </si>
  <si>
    <t>Старший экономист</t>
  </si>
  <si>
    <t>2.9.1</t>
  </si>
  <si>
    <t>2.9.2</t>
  </si>
  <si>
    <t xml:space="preserve">     в т.ч.от деятельности 2012 года </t>
  </si>
  <si>
    <t xml:space="preserve">от деятельности 2014 года </t>
  </si>
  <si>
    <t>2.12</t>
  </si>
  <si>
    <t>Проверка прибыли на капитальные вложения (&lt;12%)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</si>
</sst>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"/>
    <numFmt numFmtId="168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M59"/>
  <sheetViews>
    <sheetView tabSelected="1" view="pageBreakPreview" zoomScaleSheetLayoutView="100" zoomScalePageLayoutView="0" workbookViewId="0" topLeftCell="A1">
      <selection activeCell="CI56" sqref="CI56"/>
    </sheetView>
  </sheetViews>
  <sheetFormatPr defaultColWidth="0.875" defaultRowHeight="15" customHeight="1"/>
  <cols>
    <col min="1" max="43" width="0.875" style="2" customWidth="1"/>
    <col min="44" max="44" width="16.75390625" style="2" customWidth="1"/>
    <col min="45" max="56" width="0.875" style="2" customWidth="1"/>
    <col min="57" max="57" width="2.25390625" style="2" customWidth="1"/>
    <col min="58" max="77" width="0.875" style="2" customWidth="1"/>
    <col min="78" max="78" width="1.12109375" style="2" customWidth="1"/>
    <col min="79" max="86" width="0.875" style="2" customWidth="1"/>
    <col min="87" max="87" width="1.37890625" style="2" customWidth="1"/>
    <col min="88" max="88" width="0.875" style="2" customWidth="1"/>
    <col min="89" max="89" width="0.12890625" style="2" customWidth="1"/>
    <col min="90" max="16384" width="0.875" style="2" customWidth="1"/>
  </cols>
  <sheetData>
    <row r="3" spans="1:115" s="1" customFormat="1" ht="17.25" customHeight="1">
      <c r="A3" s="18" t="s">
        <v>46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</row>
    <row r="4" ht="5.25" customHeight="1"/>
    <row r="5" spans="1:114" s="3" customFormat="1" ht="14.25" customHeight="1">
      <c r="A5" s="41" t="s">
        <v>45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</row>
    <row r="6" spans="1:114" s="3" customFormat="1" ht="14.25" customHeight="1">
      <c r="A6" s="41" t="s">
        <v>62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</row>
    <row r="7" spans="1:114" s="3" customFormat="1" ht="14.25" customHeight="1">
      <c r="A7" s="41" t="s">
        <v>63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</row>
    <row r="8" spans="1:114" s="3" customFormat="1" ht="14.25" customHeight="1">
      <c r="A8" s="41" t="s">
        <v>47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</row>
    <row r="9" ht="6" customHeight="1" thickBot="1"/>
    <row r="10" spans="1:114" ht="15">
      <c r="A10" s="42" t="s">
        <v>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6" t="s">
        <v>0</v>
      </c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 t="s">
        <v>8</v>
      </c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 t="s">
        <v>9</v>
      </c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 t="s">
        <v>10</v>
      </c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7"/>
    </row>
    <row r="11" spans="1:114" ht="15.75" thickBo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8"/>
    </row>
    <row r="12" spans="1:114" ht="15" customHeight="1">
      <c r="A12" s="38" t="s">
        <v>16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40"/>
    </row>
    <row r="13" spans="1:114" ht="15">
      <c r="A13" s="7"/>
      <c r="B13" s="8"/>
      <c r="C13" s="8"/>
      <c r="D13" s="8"/>
      <c r="E13" s="8"/>
      <c r="F13" s="8"/>
      <c r="G13" s="8"/>
      <c r="H13" s="8"/>
      <c r="I13" s="9" t="s">
        <v>12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0" t="s">
        <v>13</v>
      </c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6" t="s">
        <v>14</v>
      </c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29">
        <v>7.1</v>
      </c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>
        <v>5.4</v>
      </c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37"/>
    </row>
    <row r="14" spans="1:114" ht="15">
      <c r="A14" s="7"/>
      <c r="B14" s="8"/>
      <c r="C14" s="8"/>
      <c r="D14" s="8"/>
      <c r="E14" s="8"/>
      <c r="F14" s="8"/>
      <c r="G14" s="8"/>
      <c r="H14" s="8"/>
      <c r="I14" s="9" t="s">
        <v>64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10" t="s">
        <v>13</v>
      </c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6" t="s">
        <v>14</v>
      </c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29">
        <v>1</v>
      </c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>
        <v>1</v>
      </c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37"/>
    </row>
    <row r="15" spans="1:114" ht="15" customHeight="1">
      <c r="A15" s="7"/>
      <c r="B15" s="8"/>
      <c r="C15" s="8"/>
      <c r="D15" s="8"/>
      <c r="E15" s="8"/>
      <c r="F15" s="8"/>
      <c r="G15" s="8"/>
      <c r="H15" s="8"/>
      <c r="I15" s="9" t="s">
        <v>65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10" t="s">
        <v>61</v>
      </c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6">
        <v>3352.35</v>
      </c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>
        <v>3371.23</v>
      </c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>
        <v>3396.951</v>
      </c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24"/>
    </row>
    <row r="16" spans="1:114" ht="15" customHeight="1">
      <c r="A16" s="7"/>
      <c r="B16" s="8"/>
      <c r="C16" s="8"/>
      <c r="D16" s="8"/>
      <c r="E16" s="8"/>
      <c r="F16" s="8"/>
      <c r="G16" s="8"/>
      <c r="H16" s="8"/>
      <c r="I16" s="9" t="s">
        <v>66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10" t="s">
        <v>13</v>
      </c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53" t="s">
        <v>14</v>
      </c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30">
        <f>(CA15-BI15)/CA15</f>
        <v>0.005600329849936109</v>
      </c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>
        <f>(CS15-CA15)/CS15</f>
        <v>0.007571790114134706</v>
      </c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5"/>
    </row>
    <row r="17" spans="1:114" ht="15">
      <c r="A17" s="7"/>
      <c r="B17" s="8"/>
      <c r="C17" s="8"/>
      <c r="D17" s="8"/>
      <c r="E17" s="8"/>
      <c r="F17" s="8"/>
      <c r="G17" s="8"/>
      <c r="H17" s="8"/>
      <c r="I17" s="9" t="s">
        <v>67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36" t="s">
        <v>15</v>
      </c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6" t="s">
        <v>14</v>
      </c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30">
        <v>0.75</v>
      </c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>
        <v>0.75</v>
      </c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5"/>
    </row>
    <row r="18" spans="1:114" ht="21.75" customHeight="1">
      <c r="A18" s="14"/>
      <c r="B18" s="15"/>
      <c r="C18" s="15"/>
      <c r="D18" s="15"/>
      <c r="E18" s="15"/>
      <c r="F18" s="15"/>
      <c r="G18" s="15"/>
      <c r="H18" s="15"/>
      <c r="I18" s="27" t="s">
        <v>17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19" t="s">
        <v>15</v>
      </c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28" t="s">
        <v>14</v>
      </c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5">
        <f>(0.75*CA16+CA13/100+1)*0.99</f>
        <v>1.0644482449135775</v>
      </c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>
        <f>(0.75*CS16+CS13/100+1)*0.99</f>
        <v>1.049082054159745</v>
      </c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6"/>
    </row>
    <row r="19" spans="1:114" ht="22.5" customHeight="1">
      <c r="A19" s="21" t="s">
        <v>18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3"/>
    </row>
    <row r="20" spans="1:114" ht="15" customHeight="1">
      <c r="A20" s="7" t="s">
        <v>2</v>
      </c>
      <c r="B20" s="8"/>
      <c r="C20" s="8"/>
      <c r="D20" s="8"/>
      <c r="E20" s="8"/>
      <c r="F20" s="8"/>
      <c r="G20" s="8"/>
      <c r="H20" s="8"/>
      <c r="I20" s="9" t="s">
        <v>20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10" t="s">
        <v>1</v>
      </c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7">
        <f>BI21+BI22</f>
        <v>59555.7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>
        <f>CA21+CA22</f>
        <v>63280.05</v>
      </c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>
        <f>CS21+CS22</f>
        <v>66385.96484133137</v>
      </c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20"/>
    </row>
    <row r="21" spans="1:114" ht="15" customHeight="1">
      <c r="A21" s="7" t="s">
        <v>3</v>
      </c>
      <c r="B21" s="8"/>
      <c r="C21" s="8"/>
      <c r="D21" s="8"/>
      <c r="E21" s="8"/>
      <c r="F21" s="8"/>
      <c r="G21" s="8"/>
      <c r="H21" s="8"/>
      <c r="I21" s="9" t="s">
        <v>21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10" t="s">
        <v>1</v>
      </c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7">
        <v>1278.7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>
        <v>1358.66</v>
      </c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>
        <f>CA21*CS18</f>
        <v>1425.345823704679</v>
      </c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20"/>
    </row>
    <row r="22" spans="1:114" ht="44.25" customHeight="1">
      <c r="A22" s="7" t="s">
        <v>4</v>
      </c>
      <c r="B22" s="8"/>
      <c r="C22" s="8"/>
      <c r="D22" s="8"/>
      <c r="E22" s="8"/>
      <c r="F22" s="8"/>
      <c r="G22" s="8"/>
      <c r="H22" s="8"/>
      <c r="I22" s="9" t="s">
        <v>68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10" t="s">
        <v>1</v>
      </c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7">
        <v>58277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>
        <v>61921.39</v>
      </c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>
        <f>CA22*CS18</f>
        <v>64960.61901762669</v>
      </c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20"/>
    </row>
    <row r="23" spans="1:114" ht="15" customHeight="1">
      <c r="A23" s="7" t="s">
        <v>11</v>
      </c>
      <c r="B23" s="8"/>
      <c r="C23" s="8"/>
      <c r="D23" s="8"/>
      <c r="E23" s="8"/>
      <c r="F23" s="8"/>
      <c r="G23" s="8"/>
      <c r="H23" s="8"/>
      <c r="I23" s="9" t="s">
        <v>6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10" t="s">
        <v>1</v>
      </c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7">
        <v>8058.36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>
        <v>8562.3</v>
      </c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>
        <f>CA23*CS18</f>
        <v>8982.555272331983</v>
      </c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20"/>
    </row>
    <row r="24" spans="1:114" ht="15" customHeight="1">
      <c r="A24" s="7" t="s">
        <v>5</v>
      </c>
      <c r="B24" s="8"/>
      <c r="C24" s="8"/>
      <c r="D24" s="8"/>
      <c r="E24" s="8"/>
      <c r="F24" s="8"/>
      <c r="G24" s="8"/>
      <c r="H24" s="8"/>
      <c r="I24" s="9" t="s">
        <v>22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10" t="s">
        <v>1</v>
      </c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7">
        <v>1649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>
        <v>1752.12</v>
      </c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>
        <f>CA24*CS18</f>
        <v>1838.1176487343723</v>
      </c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20"/>
    </row>
    <row r="25" spans="1:114" ht="17.25" customHeight="1">
      <c r="A25" s="7" t="s">
        <v>19</v>
      </c>
      <c r="B25" s="8"/>
      <c r="C25" s="8"/>
      <c r="D25" s="8"/>
      <c r="E25" s="8"/>
      <c r="F25" s="8"/>
      <c r="G25" s="8"/>
      <c r="H25" s="8"/>
      <c r="I25" s="9" t="s">
        <v>69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10" t="s">
        <v>1</v>
      </c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7">
        <v>294.34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>
        <v>307.9</v>
      </c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>
        <f>CA25*CS18</f>
        <v>323.01236447578543</v>
      </c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20"/>
    </row>
    <row r="26" spans="1:117" ht="33.75" customHeight="1">
      <c r="A26" s="14"/>
      <c r="B26" s="15"/>
      <c r="C26" s="15"/>
      <c r="D26" s="15"/>
      <c r="E26" s="15"/>
      <c r="F26" s="15"/>
      <c r="G26" s="15"/>
      <c r="H26" s="15"/>
      <c r="I26" s="27" t="s">
        <v>23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19" t="s">
        <v>1</v>
      </c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33">
        <f>BI20+BI23+BI24+BI25</f>
        <v>69557.4</v>
      </c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>
        <f>CA20+CA23+CA24+CA25</f>
        <v>73902.37</v>
      </c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>
        <f>CS20+CS23+CS24+CS25</f>
        <v>77529.65012687352</v>
      </c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4"/>
      <c r="DK26" s="4"/>
      <c r="DL26" s="4"/>
      <c r="DM26" s="4"/>
    </row>
    <row r="27" spans="1:114" ht="30" customHeight="1">
      <c r="A27" s="21" t="s">
        <v>24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3"/>
    </row>
    <row r="28" spans="1:114" ht="18.75" customHeight="1">
      <c r="A28" s="7" t="s">
        <v>25</v>
      </c>
      <c r="B28" s="8"/>
      <c r="C28" s="8"/>
      <c r="D28" s="8"/>
      <c r="E28" s="8"/>
      <c r="F28" s="8"/>
      <c r="G28" s="8"/>
      <c r="H28" s="8"/>
      <c r="I28" s="9" t="s">
        <v>48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10" t="s">
        <v>1</v>
      </c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6">
        <v>0</v>
      </c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>
        <v>0</v>
      </c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>
        <v>0</v>
      </c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24"/>
    </row>
    <row r="29" spans="1:114" ht="16.5" customHeight="1">
      <c r="A29" s="7" t="s">
        <v>26</v>
      </c>
      <c r="B29" s="8"/>
      <c r="C29" s="8"/>
      <c r="D29" s="8"/>
      <c r="E29" s="8"/>
      <c r="F29" s="8"/>
      <c r="G29" s="8"/>
      <c r="H29" s="8"/>
      <c r="I29" s="9" t="s">
        <v>49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10" t="s">
        <v>1</v>
      </c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6">
        <v>0</v>
      </c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>
        <v>0</v>
      </c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>
        <v>0</v>
      </c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24"/>
    </row>
    <row r="30" spans="1:114" ht="15.75" customHeight="1">
      <c r="A30" s="7" t="s">
        <v>27</v>
      </c>
      <c r="B30" s="8"/>
      <c r="C30" s="8"/>
      <c r="D30" s="8"/>
      <c r="E30" s="8"/>
      <c r="F30" s="8"/>
      <c r="G30" s="8"/>
      <c r="H30" s="8"/>
      <c r="I30" s="9" t="s">
        <v>50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10" t="s">
        <v>1</v>
      </c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6">
        <v>0</v>
      </c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>
        <v>0</v>
      </c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>
        <v>0</v>
      </c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24"/>
    </row>
    <row r="31" spans="1:114" ht="18" customHeight="1">
      <c r="A31" s="7" t="s">
        <v>28</v>
      </c>
      <c r="B31" s="8"/>
      <c r="C31" s="8"/>
      <c r="D31" s="8"/>
      <c r="E31" s="8"/>
      <c r="F31" s="8"/>
      <c r="G31" s="8"/>
      <c r="H31" s="8"/>
      <c r="I31" s="9" t="s">
        <v>33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10" t="s">
        <v>1</v>
      </c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6">
        <v>11133</v>
      </c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>
        <v>11689.65</v>
      </c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>
        <f>CA31*CS18</f>
        <v>12263.402034408462</v>
      </c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24"/>
    </row>
    <row r="32" spans="1:114" ht="15">
      <c r="A32" s="7" t="s">
        <v>29</v>
      </c>
      <c r="B32" s="8"/>
      <c r="C32" s="8"/>
      <c r="D32" s="8"/>
      <c r="E32" s="8"/>
      <c r="F32" s="8"/>
      <c r="G32" s="8"/>
      <c r="H32" s="8"/>
      <c r="I32" s="9" t="s">
        <v>51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10" t="s">
        <v>1</v>
      </c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6">
        <f>BI34</f>
        <v>259</v>
      </c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>
        <f>CA34</f>
        <v>363.4</v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>
        <f>CS34</f>
        <v>964.46</v>
      </c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24"/>
    </row>
    <row r="33" spans="1:114" ht="15" customHeight="1">
      <c r="A33" s="7" t="s">
        <v>53</v>
      </c>
      <c r="B33" s="8"/>
      <c r="C33" s="8"/>
      <c r="D33" s="8"/>
      <c r="E33" s="8"/>
      <c r="F33" s="8"/>
      <c r="G33" s="8"/>
      <c r="H33" s="8"/>
      <c r="I33" s="9" t="s">
        <v>56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10" t="s">
        <v>1</v>
      </c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7">
        <v>0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>
        <v>0</v>
      </c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>
        <v>0</v>
      </c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20"/>
    </row>
    <row r="34" spans="1:114" ht="15" customHeight="1">
      <c r="A34" s="7" t="s">
        <v>54</v>
      </c>
      <c r="B34" s="8"/>
      <c r="C34" s="8"/>
      <c r="D34" s="8"/>
      <c r="E34" s="8"/>
      <c r="F34" s="8"/>
      <c r="G34" s="8"/>
      <c r="H34" s="8"/>
      <c r="I34" s="9" t="s">
        <v>57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10" t="s">
        <v>1</v>
      </c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7">
        <v>259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>
        <v>363.4</v>
      </c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>
        <v>964.46</v>
      </c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20"/>
    </row>
    <row r="35" spans="1:114" ht="15" customHeight="1">
      <c r="A35" s="7" t="s">
        <v>55</v>
      </c>
      <c r="B35" s="8"/>
      <c r="C35" s="8"/>
      <c r="D35" s="8"/>
      <c r="E35" s="8"/>
      <c r="F35" s="8"/>
      <c r="G35" s="8"/>
      <c r="H35" s="8"/>
      <c r="I35" s="9" t="s">
        <v>58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10" t="s">
        <v>1</v>
      </c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7">
        <v>0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>
        <v>0</v>
      </c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>
        <v>0</v>
      </c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20"/>
    </row>
    <row r="36" spans="1:114" ht="15" customHeight="1">
      <c r="A36" s="7" t="s">
        <v>30</v>
      </c>
      <c r="B36" s="8"/>
      <c r="C36" s="8"/>
      <c r="D36" s="8"/>
      <c r="E36" s="8"/>
      <c r="F36" s="8"/>
      <c r="G36" s="8"/>
      <c r="H36" s="8"/>
      <c r="I36" s="9" t="s">
        <v>34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10" t="s">
        <v>1</v>
      </c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6">
        <f>BI23*0.304</f>
        <v>2449.74144</v>
      </c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>
        <f>CA23*0.304</f>
        <v>2602.9392</v>
      </c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>
        <f>CS23*0.304</f>
        <v>2730.696802788923</v>
      </c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24"/>
    </row>
    <row r="37" spans="1:114" ht="15" customHeight="1">
      <c r="A37" s="7" t="s">
        <v>31</v>
      </c>
      <c r="B37" s="8"/>
      <c r="C37" s="8"/>
      <c r="D37" s="8"/>
      <c r="E37" s="8"/>
      <c r="F37" s="8"/>
      <c r="G37" s="8"/>
      <c r="H37" s="8"/>
      <c r="I37" s="9" t="s">
        <v>35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10" t="s">
        <v>1</v>
      </c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7">
        <v>0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>
        <v>0</v>
      </c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>
        <v>8953.62</v>
      </c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20"/>
    </row>
    <row r="38" spans="1:114" ht="15" customHeight="1">
      <c r="A38" s="7" t="s">
        <v>52</v>
      </c>
      <c r="B38" s="8"/>
      <c r="C38" s="8"/>
      <c r="D38" s="8"/>
      <c r="E38" s="8"/>
      <c r="F38" s="8"/>
      <c r="G38" s="8"/>
      <c r="H38" s="8"/>
      <c r="I38" s="9" t="s">
        <v>36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10" t="s">
        <v>1</v>
      </c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6">
        <v>1473.59</v>
      </c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>
        <v>1384.22</v>
      </c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>
        <f>(CS43+CS25)/0.8*0.2</f>
        <v>2822.7530911189465</v>
      </c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24"/>
    </row>
    <row r="39" spans="1:114" ht="19.5" customHeight="1">
      <c r="A39" s="7" t="s">
        <v>32</v>
      </c>
      <c r="B39" s="8"/>
      <c r="C39" s="8"/>
      <c r="D39" s="8"/>
      <c r="E39" s="8"/>
      <c r="F39" s="8"/>
      <c r="G39" s="8"/>
      <c r="H39" s="8"/>
      <c r="I39" s="9" t="s">
        <v>37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10" t="s">
        <v>1</v>
      </c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6">
        <v>0</v>
      </c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>
        <v>3913.32</v>
      </c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>
        <f>CS40+CS41</f>
        <v>5981.82</v>
      </c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24"/>
    </row>
    <row r="40" spans="1:114" ht="19.5" customHeight="1">
      <c r="A40" s="7" t="s">
        <v>73</v>
      </c>
      <c r="B40" s="8"/>
      <c r="C40" s="8"/>
      <c r="D40" s="8"/>
      <c r="E40" s="8"/>
      <c r="F40" s="8"/>
      <c r="G40" s="8"/>
      <c r="H40" s="8"/>
      <c r="I40" s="36" t="s">
        <v>75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10" t="s">
        <v>1</v>
      </c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6">
        <v>0</v>
      </c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>
        <v>0</v>
      </c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>
        <v>2406</v>
      </c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24"/>
    </row>
    <row r="41" spans="1:114" ht="19.5" customHeight="1">
      <c r="A41" s="7" t="s">
        <v>74</v>
      </c>
      <c r="B41" s="8"/>
      <c r="C41" s="8"/>
      <c r="D41" s="8"/>
      <c r="E41" s="8"/>
      <c r="F41" s="8"/>
      <c r="G41" s="8"/>
      <c r="H41" s="8"/>
      <c r="I41" s="36" t="s">
        <v>76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10" t="s">
        <v>1</v>
      </c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6">
        <v>0</v>
      </c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>
        <v>0</v>
      </c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>
        <v>3575.82</v>
      </c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24"/>
    </row>
    <row r="42" spans="1:114" ht="18" customHeight="1">
      <c r="A42" s="7" t="s">
        <v>59</v>
      </c>
      <c r="B42" s="8"/>
      <c r="C42" s="8"/>
      <c r="D42" s="8"/>
      <c r="E42" s="8"/>
      <c r="F42" s="8"/>
      <c r="G42" s="8"/>
      <c r="H42" s="8"/>
      <c r="I42" s="9" t="s">
        <v>40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10" t="s">
        <v>1</v>
      </c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6">
        <v>756</v>
      </c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>
        <v>1061</v>
      </c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>
        <v>1600</v>
      </c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24"/>
    </row>
    <row r="43" spans="1:114" ht="15">
      <c r="A43" s="7" t="s">
        <v>60</v>
      </c>
      <c r="B43" s="8"/>
      <c r="C43" s="8"/>
      <c r="D43" s="8"/>
      <c r="E43" s="8"/>
      <c r="F43" s="8"/>
      <c r="G43" s="8"/>
      <c r="H43" s="8"/>
      <c r="I43" s="9" t="s">
        <v>38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10" t="s">
        <v>1</v>
      </c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6">
        <v>5600</v>
      </c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>
        <v>5229</v>
      </c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>
        <v>10968</v>
      </c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24"/>
    </row>
    <row r="44" spans="1:114" ht="15">
      <c r="A44" s="7" t="s">
        <v>77</v>
      </c>
      <c r="B44" s="8"/>
      <c r="C44" s="8"/>
      <c r="D44" s="8"/>
      <c r="E44" s="8"/>
      <c r="F44" s="8"/>
      <c r="G44" s="8"/>
      <c r="H44" s="8"/>
      <c r="I44" s="9" t="s">
        <v>78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10" t="s">
        <v>13</v>
      </c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6">
        <f>BI43/(BI49-BI43-BI38)*100</f>
        <v>6.471957708071489</v>
      </c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>
        <f>CA43/(CA49-CA43-CA38)*100</f>
        <v>5.590559411667105</v>
      </c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>
        <f>CS43/(CS49-CS43-CS38)*100</f>
        <v>9.968765900121788</v>
      </c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</row>
    <row r="45" spans="1:114" ht="24.75" customHeight="1">
      <c r="A45" s="14"/>
      <c r="B45" s="15"/>
      <c r="C45" s="15"/>
      <c r="D45" s="15"/>
      <c r="E45" s="15"/>
      <c r="F45" s="15"/>
      <c r="G45" s="15"/>
      <c r="H45" s="15"/>
      <c r="I45" s="27" t="s">
        <v>39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19" t="s">
        <v>1</v>
      </c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1">
        <f>BI31+BI32+BI36+BI38+BI39+BI42+BI43</f>
        <v>21671.33144</v>
      </c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>
        <f>CA31+CA32+CA36+CA38+CA39+CA42+CA43</f>
        <v>26243.5292</v>
      </c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>
        <f>CS31+CS32+CS36+CS38+CS39+CS42+CS43+CS37</f>
        <v>46284.751928316335</v>
      </c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2"/>
    </row>
    <row r="46" spans="1:114" ht="15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13"/>
    </row>
    <row r="47" spans="1:114" ht="63" customHeight="1">
      <c r="A47" s="14" t="s">
        <v>41</v>
      </c>
      <c r="B47" s="15"/>
      <c r="C47" s="15"/>
      <c r="D47" s="15"/>
      <c r="E47" s="15"/>
      <c r="F47" s="15"/>
      <c r="G47" s="15"/>
      <c r="H47" s="15"/>
      <c r="I47" s="16" t="s">
        <v>42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9" t="s">
        <v>1</v>
      </c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1">
        <v>2372</v>
      </c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>
        <v>0</v>
      </c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>
        <v>0</v>
      </c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2"/>
    </row>
    <row r="48" spans="1:114" ht="21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13"/>
    </row>
    <row r="49" spans="1:114" ht="39.75" customHeight="1" thickBot="1">
      <c r="A49" s="49" t="s">
        <v>43</v>
      </c>
      <c r="B49" s="50"/>
      <c r="C49" s="50"/>
      <c r="D49" s="50"/>
      <c r="E49" s="50"/>
      <c r="F49" s="50"/>
      <c r="G49" s="50"/>
      <c r="H49" s="50"/>
      <c r="I49" s="51" t="s">
        <v>44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2" t="s">
        <v>1</v>
      </c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31">
        <f>BI45+BI26+BI47</f>
        <v>93600.73144</v>
      </c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>
        <f>CA45+CA26+CA47</f>
        <v>100145.8992</v>
      </c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>
        <f>CS45+CS26+CS47</f>
        <v>123814.40205518986</v>
      </c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2"/>
    </row>
    <row r="50" ht="3" customHeight="1"/>
    <row r="51" ht="3" customHeight="1"/>
    <row r="52" ht="3" customHeight="1"/>
    <row r="53" ht="22.5" customHeight="1">
      <c r="AR53" s="5"/>
    </row>
    <row r="54" ht="22.5" customHeight="1"/>
    <row r="55" ht="15" customHeight="1">
      <c r="Z55" s="2" t="s">
        <v>70</v>
      </c>
    </row>
    <row r="57" ht="15" customHeight="1">
      <c r="Z57" s="2" t="s">
        <v>71</v>
      </c>
    </row>
    <row r="59" ht="15" customHeight="1">
      <c r="AA59" s="2" t="s">
        <v>72</v>
      </c>
    </row>
  </sheetData>
  <sheetProtection/>
  <mergeCells count="214">
    <mergeCell ref="BI16:BZ16"/>
    <mergeCell ref="CS40:DJ40"/>
    <mergeCell ref="A41:H41"/>
    <mergeCell ref="I41:AU41"/>
    <mergeCell ref="AV41:BH41"/>
    <mergeCell ref="BI41:BZ41"/>
    <mergeCell ref="CA41:CR41"/>
    <mergeCell ref="CS41:DJ41"/>
    <mergeCell ref="A40:H40"/>
    <mergeCell ref="I40:AU40"/>
    <mergeCell ref="CS29:DJ29"/>
    <mergeCell ref="A30:H30"/>
    <mergeCell ref="CS30:DJ30"/>
    <mergeCell ref="CS24:DJ24"/>
    <mergeCell ref="CA29:CR29"/>
    <mergeCell ref="AV25:BH25"/>
    <mergeCell ref="I29:AU29"/>
    <mergeCell ref="A26:H26"/>
    <mergeCell ref="I25:AU25"/>
    <mergeCell ref="CA25:CR25"/>
    <mergeCell ref="CA38:CR38"/>
    <mergeCell ref="BI31:BZ31"/>
    <mergeCell ref="CA31:CR31"/>
    <mergeCell ref="CA37:CR37"/>
    <mergeCell ref="I15:AU15"/>
    <mergeCell ref="AV15:BH15"/>
    <mergeCell ref="BI15:BZ15"/>
    <mergeCell ref="CA15:CR15"/>
    <mergeCell ref="I16:AU16"/>
    <mergeCell ref="AV16:BH16"/>
    <mergeCell ref="I33:AU33"/>
    <mergeCell ref="AV37:BH37"/>
    <mergeCell ref="A37:H37"/>
    <mergeCell ref="AV31:BH31"/>
    <mergeCell ref="CS15:DJ15"/>
    <mergeCell ref="AV40:BH40"/>
    <mergeCell ref="BI40:BZ40"/>
    <mergeCell ref="CA16:CR16"/>
    <mergeCell ref="CS16:DJ16"/>
    <mergeCell ref="CA40:CR40"/>
    <mergeCell ref="I36:AU36"/>
    <mergeCell ref="AV36:BH36"/>
    <mergeCell ref="AV38:BH38"/>
    <mergeCell ref="BI38:BZ38"/>
    <mergeCell ref="BI45:BZ45"/>
    <mergeCell ref="A28:H28"/>
    <mergeCell ref="I28:AU28"/>
    <mergeCell ref="AV28:BH28"/>
    <mergeCell ref="BI28:BZ28"/>
    <mergeCell ref="AV33:BH33"/>
    <mergeCell ref="A5:DJ5"/>
    <mergeCell ref="A6:DJ6"/>
    <mergeCell ref="A8:DJ8"/>
    <mergeCell ref="AV23:BH23"/>
    <mergeCell ref="AV21:BH21"/>
    <mergeCell ref="I21:AU21"/>
    <mergeCell ref="I23:AU23"/>
    <mergeCell ref="AV22:BH22"/>
    <mergeCell ref="CA21:CR21"/>
    <mergeCell ref="A20:H20"/>
    <mergeCell ref="CA45:CR45"/>
    <mergeCell ref="I24:AU24"/>
    <mergeCell ref="A45:H45"/>
    <mergeCell ref="I45:AU45"/>
    <mergeCell ref="AV45:BH45"/>
    <mergeCell ref="A38:H38"/>
    <mergeCell ref="I37:AU37"/>
    <mergeCell ref="CA39:CR39"/>
    <mergeCell ref="I43:AU43"/>
    <mergeCell ref="AV43:BH43"/>
    <mergeCell ref="BI39:BZ39"/>
    <mergeCell ref="A49:H49"/>
    <mergeCell ref="CA43:CR43"/>
    <mergeCell ref="BI43:BZ43"/>
    <mergeCell ref="A43:H43"/>
    <mergeCell ref="A48:DJ48"/>
    <mergeCell ref="CA49:CR49"/>
    <mergeCell ref="BI49:BZ49"/>
    <mergeCell ref="I49:AU49"/>
    <mergeCell ref="AV49:BH49"/>
    <mergeCell ref="A29:H29"/>
    <mergeCell ref="AV29:BH29"/>
    <mergeCell ref="BI29:BZ29"/>
    <mergeCell ref="BI32:BZ32"/>
    <mergeCell ref="A39:H39"/>
    <mergeCell ref="AV39:BH39"/>
    <mergeCell ref="I39:AU39"/>
    <mergeCell ref="A31:H31"/>
    <mergeCell ref="I31:AU31"/>
    <mergeCell ref="I34:AU34"/>
    <mergeCell ref="BI36:BZ36"/>
    <mergeCell ref="BI37:BZ37"/>
    <mergeCell ref="CA36:CR36"/>
    <mergeCell ref="A32:H32"/>
    <mergeCell ref="I32:AU32"/>
    <mergeCell ref="CA33:CR33"/>
    <mergeCell ref="AV34:BH34"/>
    <mergeCell ref="AV32:BH32"/>
    <mergeCell ref="A36:H36"/>
    <mergeCell ref="A35:H35"/>
    <mergeCell ref="BI22:BZ22"/>
    <mergeCell ref="CA32:CR32"/>
    <mergeCell ref="CA35:CR35"/>
    <mergeCell ref="BI34:BZ34"/>
    <mergeCell ref="CA34:CR34"/>
    <mergeCell ref="BI33:BZ33"/>
    <mergeCell ref="BI24:BZ24"/>
    <mergeCell ref="CA24:CR24"/>
    <mergeCell ref="CA23:CR23"/>
    <mergeCell ref="A24:H24"/>
    <mergeCell ref="A25:H25"/>
    <mergeCell ref="A23:H23"/>
    <mergeCell ref="BI23:BZ23"/>
    <mergeCell ref="BI25:BZ25"/>
    <mergeCell ref="AV24:BH24"/>
    <mergeCell ref="A7:DJ7"/>
    <mergeCell ref="A33:H33"/>
    <mergeCell ref="A10:H11"/>
    <mergeCell ref="I10:AU11"/>
    <mergeCell ref="AV10:BH11"/>
    <mergeCell ref="CA10:CR11"/>
    <mergeCell ref="BI10:BZ11"/>
    <mergeCell ref="I13:AU13"/>
    <mergeCell ref="CA14:CR14"/>
    <mergeCell ref="CS10:DJ11"/>
    <mergeCell ref="A12:DJ12"/>
    <mergeCell ref="A19:DJ19"/>
    <mergeCell ref="BI20:BZ20"/>
    <mergeCell ref="CA20:CR20"/>
    <mergeCell ref="CS20:DJ20"/>
    <mergeCell ref="A13:H13"/>
    <mergeCell ref="CS13:DJ13"/>
    <mergeCell ref="A17:H17"/>
    <mergeCell ref="I20:AU20"/>
    <mergeCell ref="AV20:BH20"/>
    <mergeCell ref="CS25:DJ25"/>
    <mergeCell ref="CS32:DJ32"/>
    <mergeCell ref="CS33:DJ33"/>
    <mergeCell ref="AV13:BH13"/>
    <mergeCell ref="BI14:BZ14"/>
    <mergeCell ref="CS17:DJ17"/>
    <mergeCell ref="AV17:BH17"/>
    <mergeCell ref="CS21:DJ21"/>
    <mergeCell ref="CS14:DJ14"/>
    <mergeCell ref="BI21:BZ21"/>
    <mergeCell ref="BI26:BZ26"/>
    <mergeCell ref="CA26:CR26"/>
    <mergeCell ref="I30:AU30"/>
    <mergeCell ref="AV30:BH30"/>
    <mergeCell ref="BI30:BZ30"/>
    <mergeCell ref="CA30:CR30"/>
    <mergeCell ref="CA28:CR28"/>
    <mergeCell ref="CS49:DJ49"/>
    <mergeCell ref="CS26:DJ26"/>
    <mergeCell ref="CS37:DJ37"/>
    <mergeCell ref="CS38:DJ38"/>
    <mergeCell ref="CS39:DJ39"/>
    <mergeCell ref="CS43:DJ43"/>
    <mergeCell ref="CS45:DJ45"/>
    <mergeCell ref="CS36:DJ36"/>
    <mergeCell ref="CS28:DJ28"/>
    <mergeCell ref="CS31:DJ31"/>
    <mergeCell ref="I17:AU17"/>
    <mergeCell ref="CA13:CR13"/>
    <mergeCell ref="BI13:BZ13"/>
    <mergeCell ref="A14:H14"/>
    <mergeCell ref="I14:AU14"/>
    <mergeCell ref="AV14:BH14"/>
    <mergeCell ref="BI17:BZ17"/>
    <mergeCell ref="CA17:CR17"/>
    <mergeCell ref="A15:H15"/>
    <mergeCell ref="A16:H16"/>
    <mergeCell ref="A22:H22"/>
    <mergeCell ref="CA18:CR18"/>
    <mergeCell ref="CS18:DJ18"/>
    <mergeCell ref="A18:H18"/>
    <mergeCell ref="I18:AU18"/>
    <mergeCell ref="AV18:BH18"/>
    <mergeCell ref="BI18:BZ18"/>
    <mergeCell ref="A21:H21"/>
    <mergeCell ref="CA22:CR22"/>
    <mergeCell ref="I22:AU22"/>
    <mergeCell ref="I42:AU42"/>
    <mergeCell ref="AV42:BH42"/>
    <mergeCell ref="BI42:BZ42"/>
    <mergeCell ref="CA42:CR42"/>
    <mergeCell ref="CS42:DJ42"/>
    <mergeCell ref="CS23:DJ23"/>
    <mergeCell ref="CS34:DJ34"/>
    <mergeCell ref="CS35:DJ35"/>
    <mergeCell ref="I26:AU26"/>
    <mergeCell ref="AV26:BH26"/>
    <mergeCell ref="I35:AU35"/>
    <mergeCell ref="AV35:BH35"/>
    <mergeCell ref="BI35:BZ35"/>
    <mergeCell ref="A3:DK3"/>
    <mergeCell ref="AV47:BH47"/>
    <mergeCell ref="I38:AU38"/>
    <mergeCell ref="A34:H34"/>
    <mergeCell ref="CS22:DJ22"/>
    <mergeCell ref="A27:DJ27"/>
    <mergeCell ref="A42:H42"/>
    <mergeCell ref="BI47:BZ47"/>
    <mergeCell ref="CA47:CR47"/>
    <mergeCell ref="CS47:DJ47"/>
    <mergeCell ref="A46:DJ46"/>
    <mergeCell ref="A47:H47"/>
    <mergeCell ref="I47:AU47"/>
    <mergeCell ref="CA44:CR44"/>
    <mergeCell ref="CS44:DJ44"/>
    <mergeCell ref="A44:H44"/>
    <mergeCell ref="I44:AU44"/>
    <mergeCell ref="AV44:BH44"/>
    <mergeCell ref="BI44:BZ4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77" r:id="rId1"/>
  <colBreaks count="1" manualBreakCount="1">
    <brk id="114" min="2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2013-04-22T10:07:35Z</cp:lastPrinted>
  <dcterms:created xsi:type="dcterms:W3CDTF">2010-05-19T10:50:44Z</dcterms:created>
  <dcterms:modified xsi:type="dcterms:W3CDTF">2013-04-26T03:00:18Z</dcterms:modified>
  <cp:category/>
  <cp:version/>
  <cp:contentType/>
  <cp:contentStatus/>
</cp:coreProperties>
</file>